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20" windowWidth="21075" windowHeight="9780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D28" i="2"/>
  <c r="E28"/>
  <c r="K31"/>
  <c r="L31" s="1"/>
  <c r="K30"/>
  <c r="L30" s="1"/>
  <c r="K29"/>
  <c r="L29" s="1"/>
  <c r="K28"/>
  <c r="L28" s="1"/>
  <c r="K27"/>
  <c r="L27" s="1"/>
  <c r="K26"/>
  <c r="L26" s="1"/>
  <c r="K25"/>
  <c r="L25" s="1"/>
  <c r="K24"/>
  <c r="L24" s="1"/>
  <c r="K23"/>
  <c r="L23" s="1"/>
  <c r="E29"/>
  <c r="D29"/>
  <c r="E27"/>
  <c r="D27"/>
  <c r="E26"/>
  <c r="D26"/>
  <c r="E25"/>
  <c r="D25"/>
  <c r="E24"/>
  <c r="D24"/>
  <c r="R14"/>
  <c r="S14" s="1"/>
  <c r="R13"/>
  <c r="S13" s="1"/>
  <c r="R12"/>
  <c r="S12" s="1"/>
  <c r="R11"/>
  <c r="S11" s="1"/>
  <c r="R10"/>
  <c r="S10" s="1"/>
  <c r="R9"/>
  <c r="S9" s="1"/>
  <c r="R8"/>
  <c r="S8" s="1"/>
  <c r="R7"/>
  <c r="S7" s="1"/>
  <c r="R5"/>
  <c r="S5" s="1"/>
  <c r="D14"/>
  <c r="E14" s="1"/>
  <c r="D13"/>
  <c r="E13" s="1"/>
  <c r="D12"/>
  <c r="E12" s="1"/>
  <c r="D11"/>
  <c r="E11" s="1"/>
  <c r="D10"/>
  <c r="E10" s="1"/>
  <c r="D9"/>
  <c r="E9" s="1"/>
  <c r="D8"/>
  <c r="E8" s="1"/>
  <c r="D7"/>
  <c r="E7" s="1"/>
  <c r="D6"/>
  <c r="E6" s="1"/>
  <c r="K14"/>
  <c r="L14" s="1"/>
  <c r="K13"/>
  <c r="L13" s="1"/>
  <c r="K12"/>
  <c r="L12" s="1"/>
  <c r="K11"/>
  <c r="L11" s="1"/>
  <c r="K10"/>
  <c r="L10" s="1"/>
  <c r="K9"/>
  <c r="L9" s="1"/>
  <c r="K8"/>
  <c r="L8" s="1"/>
  <c r="K7"/>
  <c r="L7" s="1"/>
  <c r="K6"/>
  <c r="L6" s="1"/>
  <c r="K5"/>
  <c r="L5" s="1"/>
  <c r="Y15"/>
  <c r="Z15" s="1"/>
  <c r="Y14"/>
  <c r="Z14" s="1"/>
  <c r="Y13"/>
  <c r="Z13" s="1"/>
  <c r="Y12"/>
  <c r="Z12" s="1"/>
  <c r="Y11"/>
  <c r="Z11" s="1"/>
  <c r="Y10"/>
  <c r="Z10" s="1"/>
  <c r="Y9"/>
  <c r="Z9" s="1"/>
  <c r="Y8"/>
  <c r="Z8" s="1"/>
  <c r="Y7"/>
  <c r="Z7" s="1"/>
</calcChain>
</file>

<file path=xl/sharedStrings.xml><?xml version="1.0" encoding="utf-8"?>
<sst xmlns="http://schemas.openxmlformats.org/spreadsheetml/2006/main" count="160" uniqueCount="57">
  <si>
    <t>Tris-HEPES  Recovery Solution (JT)</t>
  </si>
  <si>
    <t>modified HEPES aCSF (JT)</t>
  </si>
  <si>
    <t>mM</t>
  </si>
  <si>
    <t>MW</t>
  </si>
  <si>
    <t>g/L</t>
  </si>
  <si>
    <t>g/500mL</t>
  </si>
  <si>
    <t>g/500 mL</t>
  </si>
  <si>
    <t>NaCl</t>
  </si>
  <si>
    <t>Tris HCl</t>
  </si>
  <si>
    <t>KCl</t>
  </si>
  <si>
    <t>Tris Base</t>
  </si>
  <si>
    <t>NaH2PO4</t>
  </si>
  <si>
    <t>NaHCO3</t>
  </si>
  <si>
    <t>Glucose</t>
  </si>
  <si>
    <t>HEPES</t>
  </si>
  <si>
    <t>sodium ascorbate</t>
  </si>
  <si>
    <t>sodium pyruvate</t>
  </si>
  <si>
    <t>Thiourea</t>
  </si>
  <si>
    <t>MgSO4.7H2O</t>
  </si>
  <si>
    <t>0.5 mL</t>
  </si>
  <si>
    <t>(2M stock)</t>
  </si>
  <si>
    <t>CaCl2.2H2O</t>
  </si>
  <si>
    <t>1 mL</t>
  </si>
  <si>
    <t>5 mL</t>
  </si>
  <si>
    <t>2.5 mL</t>
  </si>
  <si>
    <t>adjust pH to 7.3-7.4 with NaOH or HCl if necessary</t>
  </si>
  <si>
    <t>250 uL</t>
  </si>
  <si>
    <t>125 uL</t>
  </si>
  <si>
    <t>HEPES is for reducing swelling during recovery</t>
  </si>
  <si>
    <t>adjust pH to 7.3-7.4 with Tris Base if necessary</t>
  </si>
  <si>
    <t>Choline Chloride Recovery Solution (JT)</t>
  </si>
  <si>
    <t>modified HEPES Holding aCSF (JT)</t>
  </si>
  <si>
    <t>standard recording aCSF (JT)</t>
  </si>
  <si>
    <t>HEPES reduces swelling esp. in adult brain slices</t>
  </si>
  <si>
    <t>choline chloride</t>
  </si>
  <si>
    <t>adjust pH to 7.3-7.4 with Tris Base or NMDG if necessary</t>
  </si>
  <si>
    <t>NMDG-HEPES  Recovery Solution (JT)</t>
  </si>
  <si>
    <t>NMDG</t>
  </si>
  <si>
    <t>(NOTE: you can't expose to elevated temp during Tris recovery)</t>
  </si>
  <si>
    <t>excellent for very old mice or for difficult/compact brain areas (CA1, CA3, etc)</t>
  </si>
  <si>
    <t>(NOTE: recommended only if NMDG-HEPES aCSF is not sufficient)</t>
  </si>
  <si>
    <t>300-310 mOsm</t>
  </si>
  <si>
    <t>(NOTE: extended exposure can permanently disrupt physiology)</t>
  </si>
  <si>
    <t>recovery period &lt;12 min at 32-34*C (use the shortest possible)</t>
  </si>
  <si>
    <t xml:space="preserve">recovery period &lt;15 min at 32-34*C </t>
  </si>
  <si>
    <t>excellent for mouse ages 5 weeks to 1 year old or older</t>
  </si>
  <si>
    <t>DO NOT adjust pH with NaOH (keep low Na)</t>
  </si>
  <si>
    <t>(titrate with ~8mL of 10N HCl to 1L in my hands)</t>
  </si>
  <si>
    <t xml:space="preserve">adjust pH to 7.3-7.4 with 10N NaOH </t>
  </si>
  <si>
    <t>can be used for perfusion, cutting, recovery, and storage</t>
  </si>
  <si>
    <t xml:space="preserve">Record using standard aCSF or reduced HEPES aCSF </t>
  </si>
  <si>
    <t>HCl (see note)</t>
  </si>
  <si>
    <t>(10N stock)</t>
  </si>
  <si>
    <t xml:space="preserve">adjust pH with 10N HCl </t>
  </si>
  <si>
    <t>HEPES is for reducing swelling during slice incubation</t>
  </si>
  <si>
    <t>(alternative to sucrose for mice up to weaning age)</t>
  </si>
  <si>
    <t>30-40min at RT (suitable for mice under 5 weeks old)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</si>
</sst>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0" fillId="0" borderId="0" xfId="0" applyFill="1"/>
    <xf numFmtId="0" fontId="4" fillId="0" borderId="0" xfId="0" applyFont="1"/>
    <xf numFmtId="0" fontId="5" fillId="0" borderId="0" xfId="0" applyFont="1" applyFill="1" applyBorder="1"/>
    <xf numFmtId="0" fontId="5" fillId="0" borderId="0" xfId="0" applyFont="1"/>
    <xf numFmtId="164" fontId="5" fillId="0" borderId="0" xfId="0" applyNumberFormat="1" applyFont="1" applyFill="1" applyBorder="1"/>
    <xf numFmtId="0" fontId="1" fillId="0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1" fillId="4" borderId="0" xfId="0" applyNumberFormat="1" applyFont="1" applyFill="1" applyBorder="1"/>
    <xf numFmtId="2" fontId="1" fillId="5" borderId="3" xfId="0" applyNumberFormat="1" applyFont="1" applyFill="1" applyBorder="1"/>
    <xf numFmtId="2" fontId="1" fillId="5" borderId="0" xfId="0" applyNumberFormat="1" applyFont="1" applyFill="1" applyBorder="1"/>
    <xf numFmtId="2" fontId="1" fillId="5" borderId="1" xfId="0" applyNumberFormat="1" applyFont="1" applyFill="1" applyBorder="1"/>
    <xf numFmtId="164" fontId="1" fillId="5" borderId="0" xfId="0" applyNumberFormat="1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right"/>
    </xf>
    <xf numFmtId="2" fontId="1" fillId="0" borderId="3" xfId="0" applyNumberFormat="1" applyFont="1" applyFill="1" applyBorder="1"/>
    <xf numFmtId="2" fontId="1" fillId="0" borderId="0" xfId="0" applyNumberFormat="1" applyFont="1" applyFill="1" applyBorder="1"/>
    <xf numFmtId="2" fontId="1" fillId="0" borderId="1" xfId="0" applyNumberFormat="1" applyFont="1" applyFill="1" applyBorder="1"/>
    <xf numFmtId="0" fontId="0" fillId="0" borderId="2" xfId="0" applyFont="1" applyFill="1" applyBorder="1"/>
    <xf numFmtId="164" fontId="1" fillId="0" borderId="3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0" fontId="0" fillId="0" borderId="7" xfId="0" applyFont="1" applyFill="1" applyBorder="1"/>
    <xf numFmtId="164" fontId="1" fillId="0" borderId="1" xfId="0" applyNumberFormat="1" applyFont="1" applyFill="1" applyBorder="1" applyAlignment="1">
      <alignment horizontal="right"/>
    </xf>
    <xf numFmtId="164" fontId="1" fillId="0" borderId="8" xfId="0" applyNumberFormat="1" applyFont="1" applyFill="1" applyBorder="1" applyAlignment="1">
      <alignment horizontal="right"/>
    </xf>
    <xf numFmtId="0" fontId="6" fillId="0" borderId="3" xfId="0" applyFont="1" applyFill="1" applyBorder="1"/>
    <xf numFmtId="165" fontId="6" fillId="0" borderId="3" xfId="0" applyNumberFormat="1" applyFont="1" applyFill="1" applyBorder="1"/>
    <xf numFmtId="0" fontId="6" fillId="0" borderId="1" xfId="0" applyFont="1" applyFill="1" applyBorder="1"/>
    <xf numFmtId="165" fontId="6" fillId="0" borderId="1" xfId="0" applyNumberFormat="1" applyFont="1" applyFill="1" applyBorder="1"/>
    <xf numFmtId="0" fontId="6" fillId="0" borderId="2" xfId="0" applyFont="1" applyFill="1" applyBorder="1"/>
    <xf numFmtId="164" fontId="7" fillId="0" borderId="0" xfId="0" applyNumberFormat="1" applyFont="1" applyFill="1" applyBorder="1"/>
    <xf numFmtId="0" fontId="6" fillId="0" borderId="7" xfId="0" applyFont="1" applyFill="1" applyBorder="1"/>
    <xf numFmtId="0" fontId="0" fillId="0" borderId="0" xfId="0" applyFont="1"/>
    <xf numFmtId="2" fontId="1" fillId="0" borderId="4" xfId="0" applyNumberFormat="1" applyFont="1" applyFill="1" applyBorder="1"/>
    <xf numFmtId="0" fontId="6" fillId="0" borderId="5" xfId="0" applyFont="1" applyFill="1" applyBorder="1"/>
    <xf numFmtId="0" fontId="6" fillId="0" borderId="0" xfId="0" applyFont="1" applyFill="1" applyBorder="1"/>
    <xf numFmtId="165" fontId="6" fillId="0" borderId="0" xfId="0" applyNumberFormat="1" applyFont="1" applyFill="1" applyBorder="1"/>
    <xf numFmtId="2" fontId="1" fillId="0" borderId="6" xfId="0" applyNumberFormat="1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165" fontId="0" fillId="2" borderId="3" xfId="0" applyNumberFormat="1" applyFont="1" applyFill="1" applyBorder="1"/>
    <xf numFmtId="0" fontId="0" fillId="2" borderId="0" xfId="0" applyFont="1" applyFill="1" applyBorder="1"/>
    <xf numFmtId="165" fontId="0" fillId="2" borderId="0" xfId="0" applyNumberFormat="1" applyFont="1" applyFill="1" applyBorder="1"/>
    <xf numFmtId="0" fontId="0" fillId="2" borderId="5" xfId="0" applyFont="1" applyFill="1" applyBorder="1"/>
    <xf numFmtId="0" fontId="0" fillId="2" borderId="7" xfId="0" applyFont="1" applyFill="1" applyBorder="1"/>
    <xf numFmtId="0" fontId="0" fillId="2" borderId="1" xfId="0" applyFont="1" applyFill="1" applyBorder="1"/>
    <xf numFmtId="165" fontId="0" fillId="2" borderId="1" xfId="0" applyNumberFormat="1" applyFont="1" applyFill="1" applyBorder="1"/>
    <xf numFmtId="0" fontId="0" fillId="0" borderId="0" xfId="0" applyFont="1" applyFill="1"/>
    <xf numFmtId="0" fontId="7" fillId="0" borderId="0" xfId="0" applyFont="1"/>
    <xf numFmtId="0" fontId="7" fillId="0" borderId="1" xfId="0" applyFont="1" applyFill="1" applyBorder="1"/>
    <xf numFmtId="2" fontId="7" fillId="2" borderId="3" xfId="0" applyNumberFormat="1" applyFont="1" applyFill="1" applyBorder="1"/>
    <xf numFmtId="2" fontId="7" fillId="2" borderId="4" xfId="0" applyNumberFormat="1" applyFont="1" applyFill="1" applyBorder="1" applyAlignment="1">
      <alignment horizontal="right"/>
    </xf>
    <xf numFmtId="0" fontId="6" fillId="2" borderId="5" xfId="0" applyFont="1" applyFill="1" applyBorder="1"/>
    <xf numFmtId="2" fontId="7" fillId="2" borderId="0" xfId="0" applyNumberFormat="1" applyFont="1" applyFill="1" applyBorder="1"/>
    <xf numFmtId="2" fontId="7" fillId="2" borderId="6" xfId="0" applyNumberFormat="1" applyFont="1" applyFill="1" applyBorder="1" applyAlignment="1">
      <alignment horizontal="right"/>
    </xf>
    <xf numFmtId="2" fontId="7" fillId="2" borderId="1" xfId="0" applyNumberFormat="1" applyFont="1" applyFill="1" applyBorder="1"/>
    <xf numFmtId="2" fontId="7" fillId="2" borderId="8" xfId="0" applyNumberFormat="1" applyFont="1" applyFill="1" applyBorder="1" applyAlignment="1">
      <alignment horizontal="right"/>
    </xf>
    <xf numFmtId="165" fontId="7" fillId="2" borderId="0" xfId="0" applyNumberFormat="1" applyFont="1" applyFill="1" applyBorder="1" applyAlignment="1">
      <alignment horizontal="right"/>
    </xf>
    <xf numFmtId="165" fontId="7" fillId="2" borderId="1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0" fillId="0" borderId="1" xfId="0" applyFont="1" applyBorder="1"/>
    <xf numFmtId="0" fontId="0" fillId="5" borderId="2" xfId="0" applyFont="1" applyFill="1" applyBorder="1"/>
    <xf numFmtId="0" fontId="0" fillId="5" borderId="3" xfId="0" applyFont="1" applyFill="1" applyBorder="1"/>
    <xf numFmtId="165" fontId="0" fillId="5" borderId="3" xfId="0" applyNumberFormat="1" applyFont="1" applyFill="1" applyBorder="1"/>
    <xf numFmtId="0" fontId="0" fillId="5" borderId="5" xfId="0" applyFont="1" applyFill="1" applyBorder="1"/>
    <xf numFmtId="0" fontId="0" fillId="5" borderId="0" xfId="0" applyFont="1" applyFill="1" applyBorder="1"/>
    <xf numFmtId="165" fontId="0" fillId="5" borderId="0" xfId="0" applyNumberFormat="1" applyFont="1" applyFill="1" applyBorder="1"/>
    <xf numFmtId="0" fontId="0" fillId="5" borderId="7" xfId="0" applyFont="1" applyFill="1" applyBorder="1"/>
    <xf numFmtId="0" fontId="0" fillId="5" borderId="1" xfId="0" applyFont="1" applyFill="1" applyBorder="1"/>
    <xf numFmtId="165" fontId="0" fillId="5" borderId="1" xfId="0" applyNumberFormat="1" applyFont="1" applyFill="1" applyBorder="1"/>
    <xf numFmtId="0" fontId="7" fillId="0" borderId="1" xfId="0" applyFont="1" applyBorder="1"/>
    <xf numFmtId="2" fontId="7" fillId="5" borderId="4" xfId="0" applyNumberFormat="1" applyFont="1" applyFill="1" applyBorder="1" applyAlignment="1">
      <alignment horizontal="right"/>
    </xf>
    <xf numFmtId="2" fontId="7" fillId="5" borderId="6" xfId="0" applyNumberFormat="1" applyFont="1" applyFill="1" applyBorder="1" applyAlignment="1">
      <alignment horizontal="right"/>
    </xf>
    <xf numFmtId="2" fontId="7" fillId="5" borderId="8" xfId="0" applyNumberFormat="1" applyFont="1" applyFill="1" applyBorder="1" applyAlignment="1">
      <alignment horizontal="right"/>
    </xf>
    <xf numFmtId="0" fontId="6" fillId="5" borderId="5" xfId="0" applyFont="1" applyFill="1" applyBorder="1"/>
    <xf numFmtId="2" fontId="7" fillId="5" borderId="0" xfId="0" applyNumberFormat="1" applyFont="1" applyFill="1" applyBorder="1"/>
    <xf numFmtId="2" fontId="7" fillId="5" borderId="1" xfId="0" applyNumberFormat="1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165" fontId="0" fillId="3" borderId="3" xfId="0" applyNumberFormat="1" applyFont="1" applyFill="1" applyBorder="1"/>
    <xf numFmtId="0" fontId="0" fillId="3" borderId="5" xfId="0" applyFont="1" applyFill="1" applyBorder="1"/>
    <xf numFmtId="0" fontId="0" fillId="3" borderId="0" xfId="0" applyFont="1" applyFill="1" applyBorder="1"/>
    <xf numFmtId="165" fontId="0" fillId="3" borderId="0" xfId="0" applyNumberFormat="1" applyFont="1" applyFill="1" applyBorder="1"/>
    <xf numFmtId="0" fontId="0" fillId="3" borderId="7" xfId="0" applyFont="1" applyFill="1" applyBorder="1"/>
    <xf numFmtId="0" fontId="0" fillId="3" borderId="1" xfId="0" applyFont="1" applyFill="1" applyBorder="1"/>
    <xf numFmtId="165" fontId="0" fillId="3" borderId="1" xfId="0" applyNumberFormat="1" applyFont="1" applyFill="1" applyBorder="1"/>
    <xf numFmtId="2" fontId="7" fillId="3" borderId="3" xfId="0" applyNumberFormat="1" applyFont="1" applyFill="1" applyBorder="1"/>
    <xf numFmtId="2" fontId="7" fillId="3" borderId="4" xfId="0" applyNumberFormat="1" applyFont="1" applyFill="1" applyBorder="1" applyAlignment="1">
      <alignment horizontal="right"/>
    </xf>
    <xf numFmtId="2" fontId="7" fillId="3" borderId="0" xfId="0" applyNumberFormat="1" applyFont="1" applyFill="1" applyBorder="1"/>
    <xf numFmtId="2" fontId="7" fillId="3" borderId="6" xfId="0" applyNumberFormat="1" applyFont="1" applyFill="1" applyBorder="1" applyAlignment="1">
      <alignment horizontal="right"/>
    </xf>
    <xf numFmtId="2" fontId="7" fillId="3" borderId="1" xfId="0" applyNumberFormat="1" applyFont="1" applyFill="1" applyBorder="1"/>
    <xf numFmtId="2" fontId="7" fillId="3" borderId="8" xfId="0" applyNumberFormat="1" applyFont="1" applyFill="1" applyBorder="1" applyAlignment="1">
      <alignment horizontal="right"/>
    </xf>
    <xf numFmtId="0" fontId="6" fillId="3" borderId="5" xfId="0" applyFont="1" applyFill="1" applyBorder="1"/>
    <xf numFmtId="0" fontId="7" fillId="3" borderId="0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0" fillId="4" borderId="2" xfId="0" applyFont="1" applyFill="1" applyBorder="1"/>
    <xf numFmtId="0" fontId="0" fillId="4" borderId="3" xfId="0" applyFont="1" applyFill="1" applyBorder="1"/>
    <xf numFmtId="165" fontId="0" fillId="4" borderId="3" xfId="0" applyNumberFormat="1" applyFont="1" applyFill="1" applyBorder="1"/>
    <xf numFmtId="0" fontId="0" fillId="4" borderId="5" xfId="0" applyFont="1" applyFill="1" applyBorder="1"/>
    <xf numFmtId="0" fontId="0" fillId="4" borderId="0" xfId="0" applyFont="1" applyFill="1" applyBorder="1"/>
    <xf numFmtId="165" fontId="0" fillId="4" borderId="0" xfId="0" applyNumberFormat="1" applyFont="1" applyFill="1" applyBorder="1"/>
    <xf numFmtId="0" fontId="0" fillId="4" borderId="7" xfId="0" applyFont="1" applyFill="1" applyBorder="1"/>
    <xf numFmtId="0" fontId="0" fillId="4" borderId="1" xfId="0" applyFont="1" applyFill="1" applyBorder="1"/>
    <xf numFmtId="165" fontId="0" fillId="4" borderId="1" xfId="0" applyNumberFormat="1" applyFont="1" applyFill="1" applyBorder="1"/>
    <xf numFmtId="2" fontId="7" fillId="4" borderId="3" xfId="0" applyNumberFormat="1" applyFont="1" applyFill="1" applyBorder="1"/>
    <xf numFmtId="2" fontId="7" fillId="4" borderId="4" xfId="0" applyNumberFormat="1" applyFont="1" applyFill="1" applyBorder="1" applyAlignment="1">
      <alignment horizontal="right"/>
    </xf>
    <xf numFmtId="2" fontId="7" fillId="4" borderId="0" xfId="0" applyNumberFormat="1" applyFont="1" applyFill="1" applyBorder="1"/>
    <xf numFmtId="2" fontId="7" fillId="4" borderId="6" xfId="0" applyNumberFormat="1" applyFont="1" applyFill="1" applyBorder="1" applyAlignment="1">
      <alignment horizontal="right"/>
    </xf>
    <xf numFmtId="2" fontId="7" fillId="4" borderId="1" xfId="0" applyNumberFormat="1" applyFont="1" applyFill="1" applyBorder="1"/>
    <xf numFmtId="2" fontId="7" fillId="4" borderId="8" xfId="0" applyNumberFormat="1" applyFont="1" applyFill="1" applyBorder="1" applyAlignment="1">
      <alignment horizontal="right"/>
    </xf>
    <xf numFmtId="0" fontId="6" fillId="4" borderId="5" xfId="0" applyFont="1" applyFill="1" applyBorder="1"/>
    <xf numFmtId="0" fontId="7" fillId="4" borderId="0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0" fontId="0" fillId="0" borderId="3" xfId="0" applyFont="1" applyFill="1" applyBorder="1"/>
    <xf numFmtId="165" fontId="0" fillId="0" borderId="3" xfId="0" applyNumberFormat="1" applyFont="1" applyFill="1" applyBorder="1"/>
    <xf numFmtId="0" fontId="0" fillId="0" borderId="5" xfId="0" applyFont="1" applyFill="1" applyBorder="1"/>
    <xf numFmtId="0" fontId="0" fillId="0" borderId="0" xfId="0" applyFont="1" applyFill="1" applyBorder="1"/>
    <xf numFmtId="165" fontId="0" fillId="0" borderId="0" xfId="0" applyNumberFormat="1" applyFont="1" applyFill="1" applyBorder="1"/>
    <xf numFmtId="0" fontId="0" fillId="0" borderId="1" xfId="0" applyFont="1" applyFill="1" applyBorder="1"/>
    <xf numFmtId="165" fontId="0" fillId="0" borderId="1" xfId="0" applyNumberFormat="1" applyFont="1" applyFill="1" applyBorder="1"/>
    <xf numFmtId="0" fontId="6" fillId="0" borderId="0" xfId="0" applyFont="1"/>
    <xf numFmtId="0" fontId="7" fillId="0" borderId="0" xfId="0" applyFont="1" applyBorder="1"/>
    <xf numFmtId="2" fontId="7" fillId="0" borderId="4" xfId="0" applyNumberFormat="1" applyFont="1" applyFill="1" applyBorder="1" applyAlignment="1">
      <alignment horizontal="right"/>
    </xf>
    <xf numFmtId="2" fontId="7" fillId="0" borderId="6" xfId="0" applyNumberFormat="1" applyFont="1" applyFill="1" applyBorder="1" applyAlignment="1">
      <alignment horizontal="right"/>
    </xf>
    <xf numFmtId="2" fontId="7" fillId="0" borderId="8" xfId="0" applyNumberFormat="1" applyFont="1" applyFill="1" applyBorder="1" applyAlignment="1">
      <alignment horizontal="right"/>
    </xf>
    <xf numFmtId="2" fontId="7" fillId="0" borderId="0" xfId="0" applyNumberFormat="1" applyFont="1" applyFill="1" applyBorder="1"/>
    <xf numFmtId="0" fontId="6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workbookViewId="0">
      <selection activeCell="F28" sqref="F28"/>
    </sheetView>
  </sheetViews>
  <sheetFormatPr defaultRowHeight="15"/>
  <cols>
    <col min="1" max="1" width="16.5703125" customWidth="1"/>
    <col min="2" max="2" width="4.7109375" customWidth="1"/>
    <col min="3" max="3" width="7.5703125" customWidth="1"/>
    <col min="4" max="4" width="5.7109375" customWidth="1"/>
    <col min="5" max="5" width="6.85546875" customWidth="1"/>
    <col min="7" max="7" width="4.85546875" customWidth="1"/>
    <col min="8" max="8" width="16.5703125" customWidth="1"/>
    <col min="9" max="9" width="4.42578125" customWidth="1"/>
    <col min="10" max="10" width="6.42578125" customWidth="1"/>
    <col min="11" max="11" width="6.85546875" customWidth="1"/>
    <col min="12" max="12" width="7.5703125" customWidth="1"/>
    <col min="14" max="14" width="5.7109375" customWidth="1"/>
    <col min="15" max="15" width="16" customWidth="1"/>
    <col min="16" max="16" width="5" customWidth="1"/>
    <col min="17" max="17" width="6.7109375" customWidth="1"/>
    <col min="18" max="18" width="6.5703125" customWidth="1"/>
    <col min="19" max="19" width="7.85546875" customWidth="1"/>
    <col min="21" max="21" width="6.140625" customWidth="1"/>
    <col min="22" max="22" width="16.140625" customWidth="1"/>
    <col min="23" max="23" width="5.42578125" customWidth="1"/>
    <col min="24" max="24" width="7" customWidth="1"/>
    <col min="25" max="25" width="7.42578125" customWidth="1"/>
    <col min="26" max="26" width="7.85546875" customWidth="1"/>
  </cols>
  <sheetData>
    <row r="1" spans="1:27" ht="15.75">
      <c r="A1" s="2" t="s">
        <v>1</v>
      </c>
      <c r="B1" s="5"/>
      <c r="C1" s="5"/>
      <c r="D1" s="5"/>
      <c r="H1" s="1" t="s">
        <v>0</v>
      </c>
      <c r="O1" s="1" t="s">
        <v>36</v>
      </c>
      <c r="V1" s="1" t="s">
        <v>30</v>
      </c>
    </row>
    <row r="2" spans="1:27">
      <c r="A2" s="6" t="s">
        <v>49</v>
      </c>
      <c r="B2" s="5"/>
      <c r="C2" s="5"/>
      <c r="D2" s="5"/>
      <c r="H2" s="6" t="s">
        <v>56</v>
      </c>
      <c r="O2" s="6" t="s">
        <v>44</v>
      </c>
      <c r="V2" s="6" t="s">
        <v>43</v>
      </c>
    </row>
    <row r="3" spans="1:27">
      <c r="A3" s="6" t="s">
        <v>50</v>
      </c>
      <c r="B3" s="5"/>
      <c r="C3" s="5"/>
      <c r="D3" s="5"/>
      <c r="H3" s="6" t="s">
        <v>38</v>
      </c>
      <c r="O3" s="6" t="s">
        <v>45</v>
      </c>
      <c r="V3" s="6" t="s">
        <v>39</v>
      </c>
    </row>
    <row r="4" spans="1:27">
      <c r="A4" s="6" t="s">
        <v>55</v>
      </c>
      <c r="B4" s="5"/>
      <c r="C4" s="5"/>
      <c r="D4" s="5"/>
      <c r="H4" s="35"/>
      <c r="I4" s="51" t="s">
        <v>2</v>
      </c>
      <c r="J4" s="51" t="s">
        <v>3</v>
      </c>
      <c r="K4" s="51" t="s">
        <v>4</v>
      </c>
      <c r="L4" s="52" t="s">
        <v>6</v>
      </c>
      <c r="M4" s="35"/>
      <c r="O4" s="35"/>
      <c r="P4" s="51" t="s">
        <v>2</v>
      </c>
      <c r="Q4" s="51" t="s">
        <v>3</v>
      </c>
      <c r="R4" s="51" t="s">
        <v>4</v>
      </c>
      <c r="S4" s="52" t="s">
        <v>6</v>
      </c>
      <c r="T4" s="62"/>
      <c r="V4" s="6" t="s">
        <v>42</v>
      </c>
    </row>
    <row r="5" spans="1:27">
      <c r="A5" s="63"/>
      <c r="B5" s="73" t="s">
        <v>2</v>
      </c>
      <c r="C5" s="73" t="s">
        <v>3</v>
      </c>
      <c r="D5" s="73" t="s">
        <v>4</v>
      </c>
      <c r="E5" s="52" t="s">
        <v>6</v>
      </c>
      <c r="F5" s="35"/>
      <c r="H5" s="41" t="s">
        <v>8</v>
      </c>
      <c r="I5" s="42">
        <v>76</v>
      </c>
      <c r="J5" s="43">
        <v>157.6</v>
      </c>
      <c r="K5" s="53">
        <f>(J5*I5)/1000</f>
        <v>11.977600000000001</v>
      </c>
      <c r="L5" s="54">
        <f>K5/2</f>
        <v>5.9888000000000003</v>
      </c>
      <c r="M5" s="35"/>
      <c r="O5" s="80" t="s">
        <v>37</v>
      </c>
      <c r="P5" s="81">
        <v>93</v>
      </c>
      <c r="Q5" s="82">
        <v>195.22</v>
      </c>
      <c r="R5" s="89">
        <f>(Q5*P5)/1000</f>
        <v>18.155459999999998</v>
      </c>
      <c r="S5" s="90">
        <f>R5/2</f>
        <v>9.077729999999999</v>
      </c>
      <c r="T5" s="33"/>
      <c r="V5" s="6" t="s">
        <v>40</v>
      </c>
    </row>
    <row r="6" spans="1:27">
      <c r="A6" s="64" t="s">
        <v>7</v>
      </c>
      <c r="B6" s="65">
        <v>92</v>
      </c>
      <c r="C6" s="66">
        <v>58.44</v>
      </c>
      <c r="D6" s="14">
        <f t="shared" ref="D6:D11" si="0">B6*C6/1000</f>
        <v>5.3764799999999999</v>
      </c>
      <c r="E6" s="74">
        <f>D6/2</f>
        <v>2.68824</v>
      </c>
      <c r="F6" s="35"/>
      <c r="H6" s="55" t="s">
        <v>10</v>
      </c>
      <c r="I6" s="44">
        <v>19.5</v>
      </c>
      <c r="J6" s="45">
        <v>121.1</v>
      </c>
      <c r="K6" s="56">
        <f>J6*I6/1000</f>
        <v>2.3614499999999996</v>
      </c>
      <c r="L6" s="57">
        <f>K6/2</f>
        <v>1.1807249999999998</v>
      </c>
      <c r="M6" s="35"/>
      <c r="O6" s="83" t="s">
        <v>51</v>
      </c>
      <c r="P6" s="84">
        <v>93</v>
      </c>
      <c r="Q6" s="85"/>
      <c r="R6" s="91"/>
      <c r="S6" s="92"/>
      <c r="T6" s="33" t="s">
        <v>52</v>
      </c>
      <c r="V6" s="35"/>
      <c r="W6" s="51" t="s">
        <v>2</v>
      </c>
      <c r="X6" s="51" t="s">
        <v>3</v>
      </c>
      <c r="Y6" s="51" t="s">
        <v>4</v>
      </c>
      <c r="Z6" s="52" t="s">
        <v>6</v>
      </c>
      <c r="AA6" s="62"/>
    </row>
    <row r="7" spans="1:27">
      <c r="A7" s="67" t="s">
        <v>9</v>
      </c>
      <c r="B7" s="68">
        <v>2.5</v>
      </c>
      <c r="C7" s="69">
        <v>74.55</v>
      </c>
      <c r="D7" s="15">
        <f t="shared" si="0"/>
        <v>0.18637500000000001</v>
      </c>
      <c r="E7" s="75">
        <f t="shared" ref="E7:E14" si="1">D7/2</f>
        <v>9.3187500000000006E-2</v>
      </c>
      <c r="F7" s="35"/>
      <c r="H7" s="46" t="s">
        <v>9</v>
      </c>
      <c r="I7" s="44">
        <v>2.5</v>
      </c>
      <c r="J7" s="45">
        <v>74.55</v>
      </c>
      <c r="K7" s="56">
        <f>J7*I7/1000</f>
        <v>0.18637500000000001</v>
      </c>
      <c r="L7" s="57">
        <f t="shared" ref="L7:L14" si="2">K7/2</f>
        <v>9.3187500000000006E-2</v>
      </c>
      <c r="M7" s="35"/>
      <c r="O7" s="83" t="s">
        <v>9</v>
      </c>
      <c r="P7" s="84">
        <v>2.5</v>
      </c>
      <c r="Q7" s="85">
        <v>74.55</v>
      </c>
      <c r="R7" s="91">
        <f>Q7*P7/1000</f>
        <v>0.18637500000000001</v>
      </c>
      <c r="S7" s="92">
        <f t="shared" ref="S7:S14" si="3">R7/2</f>
        <v>9.3187500000000006E-2</v>
      </c>
      <c r="T7" s="33"/>
      <c r="V7" s="98" t="s">
        <v>34</v>
      </c>
      <c r="W7" s="99">
        <v>92</v>
      </c>
      <c r="X7" s="100">
        <v>139.62</v>
      </c>
      <c r="Y7" s="107">
        <f>(X7*W7)/1000</f>
        <v>12.845040000000001</v>
      </c>
      <c r="Z7" s="108">
        <f>Y7/2</f>
        <v>6.4225200000000005</v>
      </c>
      <c r="AA7" s="33"/>
    </row>
    <row r="8" spans="1:27">
      <c r="A8" s="67" t="s">
        <v>11</v>
      </c>
      <c r="B8" s="68">
        <v>1.2</v>
      </c>
      <c r="C8" s="69">
        <v>138</v>
      </c>
      <c r="D8" s="15">
        <f t="shared" si="0"/>
        <v>0.1656</v>
      </c>
      <c r="E8" s="75">
        <f t="shared" si="1"/>
        <v>8.2799999999999999E-2</v>
      </c>
      <c r="F8" s="35"/>
      <c r="H8" s="46" t="s">
        <v>11</v>
      </c>
      <c r="I8" s="44">
        <v>1.2</v>
      </c>
      <c r="J8" s="45">
        <v>138</v>
      </c>
      <c r="K8" s="56">
        <f>J8*I8/1000</f>
        <v>0.1656</v>
      </c>
      <c r="L8" s="57">
        <f t="shared" si="2"/>
        <v>8.2799999999999999E-2</v>
      </c>
      <c r="M8" s="35"/>
      <c r="O8" s="83" t="s">
        <v>11</v>
      </c>
      <c r="P8" s="84">
        <v>1.2</v>
      </c>
      <c r="Q8" s="85">
        <v>138</v>
      </c>
      <c r="R8" s="91">
        <f>Q8*P8/1000</f>
        <v>0.1656</v>
      </c>
      <c r="S8" s="92">
        <f t="shared" si="3"/>
        <v>8.2799999999999999E-2</v>
      </c>
      <c r="T8" s="33"/>
      <c r="V8" s="101" t="s">
        <v>9</v>
      </c>
      <c r="W8" s="102">
        <v>2.5</v>
      </c>
      <c r="X8" s="103">
        <v>74.55</v>
      </c>
      <c r="Y8" s="109">
        <f>X8*W8/1000</f>
        <v>0.18637500000000001</v>
      </c>
      <c r="Z8" s="110">
        <f t="shared" ref="Z8:Z15" si="4">Y8/2</f>
        <v>9.3187500000000006E-2</v>
      </c>
      <c r="AA8" s="33"/>
    </row>
    <row r="9" spans="1:27">
      <c r="A9" s="67" t="s">
        <v>12</v>
      </c>
      <c r="B9" s="68">
        <v>30</v>
      </c>
      <c r="C9" s="69">
        <v>84.01</v>
      </c>
      <c r="D9" s="15">
        <f t="shared" si="0"/>
        <v>2.5203000000000002</v>
      </c>
      <c r="E9" s="75">
        <f t="shared" si="1"/>
        <v>1.2601500000000001</v>
      </c>
      <c r="F9" s="35"/>
      <c r="H9" s="46" t="s">
        <v>12</v>
      </c>
      <c r="I9" s="44">
        <v>30</v>
      </c>
      <c r="J9" s="45">
        <v>84.01</v>
      </c>
      <c r="K9" s="11">
        <f>I9*J9/1000</f>
        <v>2.5203000000000002</v>
      </c>
      <c r="L9" s="57">
        <f t="shared" si="2"/>
        <v>1.2601500000000001</v>
      </c>
      <c r="M9" s="35"/>
      <c r="O9" s="83" t="s">
        <v>12</v>
      </c>
      <c r="P9" s="84">
        <v>30</v>
      </c>
      <c r="Q9" s="85">
        <v>84.01</v>
      </c>
      <c r="R9" s="12">
        <f>P9*Q9/1000</f>
        <v>2.5203000000000002</v>
      </c>
      <c r="S9" s="92">
        <f t="shared" si="3"/>
        <v>1.2601500000000001</v>
      </c>
      <c r="T9" s="33"/>
      <c r="V9" s="101" t="s">
        <v>11</v>
      </c>
      <c r="W9" s="102">
        <v>1.2</v>
      </c>
      <c r="X9" s="103">
        <v>138</v>
      </c>
      <c r="Y9" s="109">
        <f>X9*W9/1000</f>
        <v>0.1656</v>
      </c>
      <c r="Z9" s="110">
        <f t="shared" si="4"/>
        <v>8.2799999999999999E-2</v>
      </c>
      <c r="AA9" s="33"/>
    </row>
    <row r="10" spans="1:27">
      <c r="A10" s="67" t="s">
        <v>14</v>
      </c>
      <c r="B10" s="68">
        <v>20</v>
      </c>
      <c r="C10" s="69">
        <v>238.31</v>
      </c>
      <c r="D10" s="15">
        <f t="shared" si="0"/>
        <v>4.7661999999999995</v>
      </c>
      <c r="E10" s="75">
        <f t="shared" si="1"/>
        <v>2.3830999999999998</v>
      </c>
      <c r="F10" s="35"/>
      <c r="H10" s="46" t="s">
        <v>14</v>
      </c>
      <c r="I10" s="44">
        <v>20</v>
      </c>
      <c r="J10" s="45">
        <v>238.31</v>
      </c>
      <c r="K10" s="11">
        <f>I10*J10/1000</f>
        <v>4.7661999999999995</v>
      </c>
      <c r="L10" s="57">
        <f t="shared" si="2"/>
        <v>2.3830999999999998</v>
      </c>
      <c r="M10" s="35"/>
      <c r="O10" s="83" t="s">
        <v>14</v>
      </c>
      <c r="P10" s="84">
        <v>20</v>
      </c>
      <c r="Q10" s="85">
        <v>238.31</v>
      </c>
      <c r="R10" s="12">
        <f>P10*Q10/1000</f>
        <v>4.7661999999999995</v>
      </c>
      <c r="S10" s="92">
        <f t="shared" si="3"/>
        <v>2.3830999999999998</v>
      </c>
      <c r="T10" s="33"/>
      <c r="V10" s="101" t="s">
        <v>12</v>
      </c>
      <c r="W10" s="102">
        <v>30</v>
      </c>
      <c r="X10" s="103">
        <v>84.01</v>
      </c>
      <c r="Y10" s="13">
        <f>W10*X10/1000</f>
        <v>2.5203000000000002</v>
      </c>
      <c r="Z10" s="110">
        <f t="shared" si="4"/>
        <v>1.2601500000000001</v>
      </c>
      <c r="AA10" s="33"/>
    </row>
    <row r="11" spans="1:27">
      <c r="A11" s="70" t="s">
        <v>13</v>
      </c>
      <c r="B11" s="71">
        <v>25</v>
      </c>
      <c r="C11" s="72">
        <v>180.2</v>
      </c>
      <c r="D11" s="16">
        <f t="shared" si="0"/>
        <v>4.5049999999999999</v>
      </c>
      <c r="E11" s="76">
        <f t="shared" si="1"/>
        <v>2.2524999999999999</v>
      </c>
      <c r="F11" s="35"/>
      <c r="H11" s="47" t="s">
        <v>13</v>
      </c>
      <c r="I11" s="48">
        <v>25</v>
      </c>
      <c r="J11" s="49">
        <v>180.2</v>
      </c>
      <c r="K11" s="58">
        <f>J11*I11/1000</f>
        <v>4.5049999999999999</v>
      </c>
      <c r="L11" s="59">
        <f t="shared" si="2"/>
        <v>2.2524999999999999</v>
      </c>
      <c r="M11" s="35"/>
      <c r="O11" s="86" t="s">
        <v>13</v>
      </c>
      <c r="P11" s="87">
        <v>25</v>
      </c>
      <c r="Q11" s="88">
        <v>180.2</v>
      </c>
      <c r="R11" s="93">
        <f>Q11*P11/1000</f>
        <v>4.5049999999999999</v>
      </c>
      <c r="S11" s="94">
        <f t="shared" si="3"/>
        <v>2.2524999999999999</v>
      </c>
      <c r="T11" s="35"/>
      <c r="V11" s="101" t="s">
        <v>14</v>
      </c>
      <c r="W11" s="102">
        <v>20</v>
      </c>
      <c r="X11" s="103">
        <v>238.31</v>
      </c>
      <c r="Y11" s="13">
        <f>W11*X11/1000</f>
        <v>4.7661999999999995</v>
      </c>
      <c r="Z11" s="110">
        <f t="shared" si="4"/>
        <v>2.3830999999999998</v>
      </c>
      <c r="AA11" s="33"/>
    </row>
    <row r="12" spans="1:27">
      <c r="A12" s="77" t="s">
        <v>15</v>
      </c>
      <c r="B12" s="68">
        <v>5</v>
      </c>
      <c r="C12" s="69">
        <v>198</v>
      </c>
      <c r="D12" s="78">
        <f>C12*B12/1000</f>
        <v>0.99</v>
      </c>
      <c r="E12" s="75">
        <f t="shared" si="1"/>
        <v>0.495</v>
      </c>
      <c r="F12" s="35"/>
      <c r="H12" s="55" t="s">
        <v>15</v>
      </c>
      <c r="I12" s="44">
        <v>5</v>
      </c>
      <c r="J12" s="45">
        <v>198</v>
      </c>
      <c r="K12" s="56">
        <f>J12*I12/1000</f>
        <v>0.99</v>
      </c>
      <c r="L12" s="57">
        <f t="shared" si="2"/>
        <v>0.495</v>
      </c>
      <c r="M12" s="35"/>
      <c r="O12" s="95" t="s">
        <v>15</v>
      </c>
      <c r="P12" s="84">
        <v>5</v>
      </c>
      <c r="Q12" s="85">
        <v>198</v>
      </c>
      <c r="R12" s="91">
        <f>Q12*P12/1000</f>
        <v>0.99</v>
      </c>
      <c r="S12" s="92">
        <f t="shared" si="3"/>
        <v>0.495</v>
      </c>
      <c r="T12" s="35"/>
      <c r="V12" s="104" t="s">
        <v>13</v>
      </c>
      <c r="W12" s="105">
        <v>25</v>
      </c>
      <c r="X12" s="106">
        <v>180.2</v>
      </c>
      <c r="Y12" s="111">
        <f>X12*W12/1000</f>
        <v>4.5049999999999999</v>
      </c>
      <c r="Z12" s="112">
        <f t="shared" si="4"/>
        <v>2.2524999999999999</v>
      </c>
      <c r="AA12" s="35"/>
    </row>
    <row r="13" spans="1:27">
      <c r="A13" s="77" t="s">
        <v>17</v>
      </c>
      <c r="B13" s="68">
        <v>2</v>
      </c>
      <c r="C13" s="69">
        <v>76.12</v>
      </c>
      <c r="D13" s="78">
        <f>C13*B13/1000</f>
        <v>0.15224000000000001</v>
      </c>
      <c r="E13" s="75">
        <f t="shared" si="1"/>
        <v>7.6120000000000007E-2</v>
      </c>
      <c r="F13" s="35"/>
      <c r="H13" s="55" t="s">
        <v>17</v>
      </c>
      <c r="I13" s="44">
        <v>2</v>
      </c>
      <c r="J13" s="45">
        <v>76.12</v>
      </c>
      <c r="K13" s="56">
        <f>J13*I13/1000</f>
        <v>0.15224000000000001</v>
      </c>
      <c r="L13" s="57">
        <f t="shared" si="2"/>
        <v>7.6120000000000007E-2</v>
      </c>
      <c r="M13" s="35"/>
      <c r="O13" s="95" t="s">
        <v>17</v>
      </c>
      <c r="P13" s="84">
        <v>2</v>
      </c>
      <c r="Q13" s="85">
        <v>76.12</v>
      </c>
      <c r="R13" s="91">
        <f>Q13*P13/1000</f>
        <v>0.15224000000000001</v>
      </c>
      <c r="S13" s="92">
        <f t="shared" si="3"/>
        <v>7.6120000000000007E-2</v>
      </c>
      <c r="T13" s="35"/>
      <c r="V13" s="113" t="s">
        <v>15</v>
      </c>
      <c r="W13" s="102">
        <v>5</v>
      </c>
      <c r="X13" s="103">
        <v>198</v>
      </c>
      <c r="Y13" s="109">
        <f>X13*W13/1000</f>
        <v>0.99</v>
      </c>
      <c r="Z13" s="110">
        <f t="shared" si="4"/>
        <v>0.495</v>
      </c>
      <c r="AA13" s="35"/>
    </row>
    <row r="14" spans="1:27">
      <c r="A14" s="70" t="s">
        <v>16</v>
      </c>
      <c r="B14" s="71">
        <v>3</v>
      </c>
      <c r="C14" s="72">
        <v>110.04</v>
      </c>
      <c r="D14" s="79">
        <f>C14*B14/1000</f>
        <v>0.33012000000000002</v>
      </c>
      <c r="E14" s="76">
        <f t="shared" si="1"/>
        <v>0.16506000000000001</v>
      </c>
      <c r="F14" s="35"/>
      <c r="H14" s="47" t="s">
        <v>16</v>
      </c>
      <c r="I14" s="48">
        <v>3</v>
      </c>
      <c r="J14" s="49">
        <v>110.04</v>
      </c>
      <c r="K14" s="58">
        <f>J14*I14/1000</f>
        <v>0.33012000000000002</v>
      </c>
      <c r="L14" s="59">
        <f t="shared" si="2"/>
        <v>0.16506000000000001</v>
      </c>
      <c r="M14" s="35"/>
      <c r="O14" s="86" t="s">
        <v>16</v>
      </c>
      <c r="P14" s="87">
        <v>3</v>
      </c>
      <c r="Q14" s="88">
        <v>110.04</v>
      </c>
      <c r="R14" s="93">
        <f>Q14*P14/1000</f>
        <v>0.33012000000000002</v>
      </c>
      <c r="S14" s="94">
        <f t="shared" si="3"/>
        <v>0.16506000000000001</v>
      </c>
      <c r="T14" s="33"/>
      <c r="V14" s="113" t="s">
        <v>17</v>
      </c>
      <c r="W14" s="102">
        <v>2</v>
      </c>
      <c r="X14" s="103">
        <v>76.12</v>
      </c>
      <c r="Y14" s="109">
        <f>X14*W14/1000</f>
        <v>0.15224000000000001</v>
      </c>
      <c r="Z14" s="110">
        <f t="shared" si="4"/>
        <v>7.6120000000000007E-2</v>
      </c>
      <c r="AA14" s="35"/>
    </row>
    <row r="15" spans="1:27">
      <c r="A15" s="67" t="s">
        <v>18</v>
      </c>
      <c r="B15" s="68">
        <v>10</v>
      </c>
      <c r="C15" s="69">
        <v>246.48</v>
      </c>
      <c r="D15" s="17" t="s">
        <v>23</v>
      </c>
      <c r="E15" s="75" t="s">
        <v>24</v>
      </c>
      <c r="F15" s="33" t="s">
        <v>20</v>
      </c>
      <c r="H15" s="46" t="s">
        <v>18</v>
      </c>
      <c r="I15" s="44">
        <v>10</v>
      </c>
      <c r="J15" s="45">
        <v>246.48</v>
      </c>
      <c r="K15" s="60" t="s">
        <v>23</v>
      </c>
      <c r="L15" s="57" t="s">
        <v>24</v>
      </c>
      <c r="M15" s="33" t="s">
        <v>20</v>
      </c>
      <c r="O15" s="83" t="s">
        <v>18</v>
      </c>
      <c r="P15" s="84">
        <v>10</v>
      </c>
      <c r="Q15" s="85">
        <v>246.48</v>
      </c>
      <c r="R15" s="96" t="s">
        <v>23</v>
      </c>
      <c r="S15" s="92" t="s">
        <v>24</v>
      </c>
      <c r="T15" s="33" t="s">
        <v>20</v>
      </c>
      <c r="V15" s="104" t="s">
        <v>16</v>
      </c>
      <c r="W15" s="105">
        <v>3</v>
      </c>
      <c r="X15" s="106">
        <v>110.04</v>
      </c>
      <c r="Y15" s="111">
        <f>X15*W15/1000</f>
        <v>0.33012000000000002</v>
      </c>
      <c r="Z15" s="112">
        <f t="shared" si="4"/>
        <v>0.16506000000000001</v>
      </c>
      <c r="AA15" s="33"/>
    </row>
    <row r="16" spans="1:27">
      <c r="A16" s="70" t="s">
        <v>21</v>
      </c>
      <c r="B16" s="71">
        <v>0.5</v>
      </c>
      <c r="C16" s="72">
        <v>147.01</v>
      </c>
      <c r="D16" s="18" t="s">
        <v>26</v>
      </c>
      <c r="E16" s="76" t="s">
        <v>27</v>
      </c>
      <c r="F16" s="33" t="s">
        <v>20</v>
      </c>
      <c r="H16" s="47" t="s">
        <v>21</v>
      </c>
      <c r="I16" s="48">
        <v>0.5</v>
      </c>
      <c r="J16" s="49">
        <v>147.01</v>
      </c>
      <c r="K16" s="61" t="s">
        <v>26</v>
      </c>
      <c r="L16" s="59" t="s">
        <v>27</v>
      </c>
      <c r="M16" s="33" t="s">
        <v>20</v>
      </c>
      <c r="O16" s="86" t="s">
        <v>21</v>
      </c>
      <c r="P16" s="87">
        <v>0.5</v>
      </c>
      <c r="Q16" s="88">
        <v>147.01</v>
      </c>
      <c r="R16" s="97" t="s">
        <v>26</v>
      </c>
      <c r="S16" s="94" t="s">
        <v>27</v>
      </c>
      <c r="T16" s="33" t="s">
        <v>20</v>
      </c>
      <c r="V16" s="101" t="s">
        <v>18</v>
      </c>
      <c r="W16" s="102">
        <v>10</v>
      </c>
      <c r="X16" s="102">
        <v>246.48</v>
      </c>
      <c r="Y16" s="114" t="s">
        <v>23</v>
      </c>
      <c r="Z16" s="110" t="s">
        <v>24</v>
      </c>
      <c r="AA16" s="33" t="s">
        <v>20</v>
      </c>
    </row>
    <row r="17" spans="1:27">
      <c r="A17" s="62" t="s">
        <v>41</v>
      </c>
      <c r="B17" s="35"/>
      <c r="C17" s="35"/>
      <c r="D17" s="35"/>
      <c r="E17" s="33"/>
      <c r="F17" s="35"/>
      <c r="H17" s="62" t="s">
        <v>41</v>
      </c>
      <c r="I17" s="35"/>
      <c r="J17" s="35"/>
      <c r="K17" s="35"/>
      <c r="L17" s="35"/>
      <c r="M17" s="35"/>
      <c r="O17" s="7" t="s">
        <v>41</v>
      </c>
      <c r="U17" s="5"/>
      <c r="V17" s="104" t="s">
        <v>21</v>
      </c>
      <c r="W17" s="105">
        <v>0.5</v>
      </c>
      <c r="X17" s="105">
        <v>147.01</v>
      </c>
      <c r="Y17" s="115" t="s">
        <v>26</v>
      </c>
      <c r="Z17" s="112" t="s">
        <v>27</v>
      </c>
      <c r="AA17" s="33" t="s">
        <v>20</v>
      </c>
    </row>
    <row r="18" spans="1:27">
      <c r="A18" s="10" t="s">
        <v>28</v>
      </c>
      <c r="H18" s="62" t="s">
        <v>29</v>
      </c>
      <c r="I18" s="50"/>
      <c r="J18" s="50"/>
      <c r="K18" s="50"/>
      <c r="L18" s="50"/>
      <c r="M18" s="50"/>
      <c r="O18" s="7" t="s">
        <v>53</v>
      </c>
      <c r="P18" s="5"/>
      <c r="Q18" s="5"/>
      <c r="R18" s="5"/>
      <c r="S18" s="5"/>
      <c r="T18" s="5"/>
      <c r="V18" s="7" t="s">
        <v>41</v>
      </c>
    </row>
    <row r="19" spans="1:27">
      <c r="A19" s="7" t="s">
        <v>48</v>
      </c>
      <c r="B19" s="3"/>
      <c r="C19" s="3"/>
      <c r="D19" s="3"/>
      <c r="E19" s="3"/>
      <c r="F19" s="3"/>
      <c r="O19" s="8" t="s">
        <v>47</v>
      </c>
      <c r="V19" s="7" t="s">
        <v>35</v>
      </c>
      <c r="W19" s="5"/>
      <c r="X19" s="5"/>
      <c r="Y19" s="5"/>
      <c r="Z19" s="5"/>
      <c r="AA19" s="5"/>
    </row>
    <row r="20" spans="1:27" ht="15.75">
      <c r="H20" s="2" t="s">
        <v>31</v>
      </c>
      <c r="V20" s="7" t="s">
        <v>46</v>
      </c>
      <c r="W20" s="5"/>
      <c r="X20" s="5"/>
      <c r="Y20" s="5"/>
      <c r="Z20" s="5"/>
      <c r="AA20" s="5"/>
    </row>
    <row r="21" spans="1:27" hidden="1">
      <c r="H21" s="35" t="s">
        <v>33</v>
      </c>
      <c r="I21" s="50"/>
      <c r="J21" s="50"/>
      <c r="K21" s="50"/>
      <c r="L21" s="35"/>
      <c r="M21" s="35"/>
    </row>
    <row r="22" spans="1:27" ht="15.75">
      <c r="A22" s="2" t="s">
        <v>32</v>
      </c>
      <c r="B22" s="3"/>
      <c r="C22" s="3"/>
      <c r="D22" s="3"/>
      <c r="E22" s="4"/>
      <c r="H22" s="63"/>
      <c r="I22" s="73" t="s">
        <v>2</v>
      </c>
      <c r="J22" s="73" t="s">
        <v>3</v>
      </c>
      <c r="K22" s="73" t="s">
        <v>4</v>
      </c>
      <c r="L22" s="52" t="s">
        <v>6</v>
      </c>
      <c r="M22" s="35"/>
    </row>
    <row r="23" spans="1:27">
      <c r="A23" s="123"/>
      <c r="B23" s="124" t="s">
        <v>2</v>
      </c>
      <c r="C23" s="124" t="s">
        <v>3</v>
      </c>
      <c r="D23" s="124" t="s">
        <v>4</v>
      </c>
      <c r="E23" s="62" t="s">
        <v>5</v>
      </c>
      <c r="F23" s="35"/>
      <c r="G23" s="35"/>
      <c r="H23" s="22" t="s">
        <v>7</v>
      </c>
      <c r="I23" s="116">
        <v>92</v>
      </c>
      <c r="J23" s="117">
        <v>58.44</v>
      </c>
      <c r="K23" s="19">
        <f t="shared" ref="K23:K28" si="5">I23*J23/1000</f>
        <v>5.3764799999999999</v>
      </c>
      <c r="L23" s="125">
        <f>K23/2</f>
        <v>2.68824</v>
      </c>
      <c r="M23" s="35"/>
    </row>
    <row r="24" spans="1:27">
      <c r="A24" s="32" t="s">
        <v>7</v>
      </c>
      <c r="B24" s="28">
        <v>124</v>
      </c>
      <c r="C24" s="29">
        <v>58.44</v>
      </c>
      <c r="D24" s="19">
        <f>B24*C24/1000</f>
        <v>7.2465599999999997</v>
      </c>
      <c r="E24" s="36">
        <f>B24*C24/1000*0.5</f>
        <v>3.6232799999999998</v>
      </c>
      <c r="F24" s="35"/>
      <c r="G24" s="35"/>
      <c r="H24" s="118" t="s">
        <v>9</v>
      </c>
      <c r="I24" s="119">
        <v>2.5</v>
      </c>
      <c r="J24" s="120">
        <v>74.55</v>
      </c>
      <c r="K24" s="20">
        <f t="shared" si="5"/>
        <v>0.18637500000000001</v>
      </c>
      <c r="L24" s="126">
        <f t="shared" ref="L24:L31" si="6">K24/2</f>
        <v>9.3187500000000006E-2</v>
      </c>
      <c r="M24" s="35"/>
    </row>
    <row r="25" spans="1:27">
      <c r="A25" s="37" t="s">
        <v>9</v>
      </c>
      <c r="B25" s="38">
        <v>2.5</v>
      </c>
      <c r="C25" s="39">
        <v>74.55</v>
      </c>
      <c r="D25" s="20">
        <f>B25*C25/1000</f>
        <v>0.18637500000000001</v>
      </c>
      <c r="E25" s="40">
        <f>B25*C25/1000*0.5</f>
        <v>9.3187500000000006E-2</v>
      </c>
      <c r="F25" s="35"/>
      <c r="G25" s="35"/>
      <c r="H25" s="118" t="s">
        <v>11</v>
      </c>
      <c r="I25" s="119">
        <v>1.2</v>
      </c>
      <c r="J25" s="120">
        <v>138</v>
      </c>
      <c r="K25" s="20">
        <f t="shared" si="5"/>
        <v>0.1656</v>
      </c>
      <c r="L25" s="126">
        <f t="shared" si="6"/>
        <v>8.2799999999999999E-2</v>
      </c>
      <c r="M25" s="35"/>
    </row>
    <row r="26" spans="1:27">
      <c r="A26" s="37" t="s">
        <v>11</v>
      </c>
      <c r="B26" s="38">
        <v>1.2</v>
      </c>
      <c r="C26" s="39">
        <v>138</v>
      </c>
      <c r="D26" s="20">
        <f>B26*C26/1000</f>
        <v>0.1656</v>
      </c>
      <c r="E26" s="40">
        <f>B26*C26/1000*0.5</f>
        <v>8.2799999999999999E-2</v>
      </c>
      <c r="F26" s="35"/>
      <c r="G26" s="35"/>
      <c r="H26" s="118" t="s">
        <v>12</v>
      </c>
      <c r="I26" s="119">
        <v>30</v>
      </c>
      <c r="J26" s="120">
        <v>84.01</v>
      </c>
      <c r="K26" s="20">
        <f t="shared" si="5"/>
        <v>2.5203000000000002</v>
      </c>
      <c r="L26" s="126">
        <f t="shared" si="6"/>
        <v>1.2601500000000001</v>
      </c>
      <c r="M26" s="35"/>
    </row>
    <row r="27" spans="1:27">
      <c r="A27" s="37" t="s">
        <v>12</v>
      </c>
      <c r="B27" s="38">
        <v>24</v>
      </c>
      <c r="C27" s="39">
        <v>84.01</v>
      </c>
      <c r="D27" s="20">
        <f>B27*C27/1000</f>
        <v>2.0162400000000003</v>
      </c>
      <c r="E27" s="40">
        <f>B27*C27/1000*0.5</f>
        <v>1.0081200000000001</v>
      </c>
      <c r="F27" s="35"/>
      <c r="G27" s="35"/>
      <c r="H27" s="118" t="s">
        <v>14</v>
      </c>
      <c r="I27" s="119">
        <v>20</v>
      </c>
      <c r="J27" s="120">
        <v>238.31</v>
      </c>
      <c r="K27" s="20">
        <f t="shared" si="5"/>
        <v>4.7661999999999995</v>
      </c>
      <c r="L27" s="126">
        <f t="shared" si="6"/>
        <v>2.3830999999999998</v>
      </c>
      <c r="M27" s="35"/>
    </row>
    <row r="28" spans="1:27">
      <c r="A28" s="37" t="s">
        <v>14</v>
      </c>
      <c r="B28" s="38">
        <v>5</v>
      </c>
      <c r="C28" s="39">
        <v>238.3</v>
      </c>
      <c r="D28" s="20">
        <f>B28*C28/1000</f>
        <v>1.1915</v>
      </c>
      <c r="E28" s="40">
        <f>B28*C28/1000*0.5</f>
        <v>0.59575</v>
      </c>
      <c r="F28" s="35"/>
      <c r="G28" s="35"/>
      <c r="H28" s="25" t="s">
        <v>13</v>
      </c>
      <c r="I28" s="121">
        <v>25</v>
      </c>
      <c r="J28" s="122">
        <v>180.2</v>
      </c>
      <c r="K28" s="21">
        <f t="shared" si="5"/>
        <v>4.5049999999999999</v>
      </c>
      <c r="L28" s="127">
        <f t="shared" si="6"/>
        <v>2.2524999999999999</v>
      </c>
      <c r="M28" s="35"/>
    </row>
    <row r="29" spans="1:27">
      <c r="A29" s="34" t="s">
        <v>13</v>
      </c>
      <c r="B29" s="30">
        <v>12.5</v>
      </c>
      <c r="C29" s="31">
        <v>180.2</v>
      </c>
      <c r="D29" s="21">
        <f>B29*C29/1000</f>
        <v>2.2524999999999999</v>
      </c>
      <c r="E29" s="40">
        <f>B29*C29/1000*0.5</f>
        <v>1.12625</v>
      </c>
      <c r="F29" s="35"/>
      <c r="G29" s="35"/>
      <c r="H29" s="37" t="s">
        <v>15</v>
      </c>
      <c r="I29" s="119">
        <v>5</v>
      </c>
      <c r="J29" s="120">
        <v>198</v>
      </c>
      <c r="K29" s="128">
        <f>J29*I29/1000</f>
        <v>0.99</v>
      </c>
      <c r="L29" s="126">
        <f t="shared" si="6"/>
        <v>0.495</v>
      </c>
      <c r="M29" s="35"/>
    </row>
    <row r="30" spans="1:27">
      <c r="A30" s="32" t="s">
        <v>18</v>
      </c>
      <c r="B30" s="28">
        <v>2</v>
      </c>
      <c r="C30" s="29">
        <v>246.48</v>
      </c>
      <c r="D30" s="23" t="s">
        <v>22</v>
      </c>
      <c r="E30" s="24" t="s">
        <v>19</v>
      </c>
      <c r="F30" s="33" t="s">
        <v>20</v>
      </c>
      <c r="G30" s="35"/>
      <c r="H30" s="37" t="s">
        <v>17</v>
      </c>
      <c r="I30" s="119">
        <v>2</v>
      </c>
      <c r="J30" s="120">
        <v>76.12</v>
      </c>
      <c r="K30" s="128">
        <f>J30*I30/1000</f>
        <v>0.15224000000000001</v>
      </c>
      <c r="L30" s="126">
        <f t="shared" si="6"/>
        <v>7.6120000000000007E-2</v>
      </c>
      <c r="M30" s="35"/>
    </row>
    <row r="31" spans="1:27">
      <c r="A31" s="34" t="s">
        <v>21</v>
      </c>
      <c r="B31" s="30">
        <v>2</v>
      </c>
      <c r="C31" s="31">
        <v>147.01</v>
      </c>
      <c r="D31" s="26" t="s">
        <v>22</v>
      </c>
      <c r="E31" s="27" t="s">
        <v>19</v>
      </c>
      <c r="F31" s="33" t="s">
        <v>20</v>
      </c>
      <c r="G31" s="35"/>
      <c r="H31" s="118" t="s">
        <v>16</v>
      </c>
      <c r="I31" s="119">
        <v>3</v>
      </c>
      <c r="J31" s="120">
        <v>110.04</v>
      </c>
      <c r="K31" s="128">
        <f>J31*I31/1000</f>
        <v>0.33012000000000002</v>
      </c>
      <c r="L31" s="126">
        <f t="shared" si="6"/>
        <v>0.16506000000000001</v>
      </c>
      <c r="M31" s="35"/>
    </row>
    <row r="32" spans="1:27">
      <c r="A32" s="62" t="s">
        <v>41</v>
      </c>
      <c r="B32" s="123"/>
      <c r="C32" s="123"/>
      <c r="D32" s="123"/>
      <c r="E32" s="33"/>
      <c r="F32" s="123"/>
      <c r="G32" s="35"/>
      <c r="H32" s="22" t="s">
        <v>18</v>
      </c>
      <c r="I32" s="28">
        <v>2</v>
      </c>
      <c r="J32" s="29">
        <v>246.48</v>
      </c>
      <c r="K32" s="23" t="s">
        <v>22</v>
      </c>
      <c r="L32" s="24" t="s">
        <v>19</v>
      </c>
      <c r="M32" s="33" t="s">
        <v>20</v>
      </c>
    </row>
    <row r="33" spans="1:14">
      <c r="A33" s="62" t="s">
        <v>25</v>
      </c>
      <c r="B33" s="129"/>
      <c r="C33" s="129"/>
      <c r="D33" s="129"/>
      <c r="E33" s="129"/>
      <c r="F33" s="129"/>
      <c r="G33" s="35"/>
      <c r="H33" s="25" t="s">
        <v>21</v>
      </c>
      <c r="I33" s="30">
        <v>2</v>
      </c>
      <c r="J33" s="31">
        <v>147.01</v>
      </c>
      <c r="K33" s="26" t="s">
        <v>22</v>
      </c>
      <c r="L33" s="27" t="s">
        <v>19</v>
      </c>
      <c r="M33" s="33" t="s">
        <v>20</v>
      </c>
    </row>
    <row r="34" spans="1:14">
      <c r="G34" s="35"/>
      <c r="H34" s="7" t="s">
        <v>41</v>
      </c>
      <c r="L34" s="9"/>
    </row>
    <row r="35" spans="1:14">
      <c r="A35" s="35"/>
      <c r="B35" s="35"/>
      <c r="C35" s="35"/>
      <c r="D35" s="35"/>
      <c r="E35" s="35"/>
      <c r="F35" s="35"/>
      <c r="G35" s="35"/>
      <c r="H35" s="10" t="s">
        <v>54</v>
      </c>
    </row>
    <row r="36" spans="1:14">
      <c r="A36" s="35"/>
      <c r="B36" s="35"/>
      <c r="C36" s="35"/>
      <c r="D36" s="35"/>
      <c r="E36" s="35"/>
      <c r="F36" s="35"/>
      <c r="H36" s="7" t="s">
        <v>25</v>
      </c>
      <c r="I36" s="3"/>
      <c r="J36" s="3"/>
      <c r="K36" s="3"/>
      <c r="L36" s="3"/>
      <c r="M36" s="3"/>
    </row>
    <row r="37" spans="1:14">
      <c r="A37" s="35"/>
      <c r="B37" s="35"/>
      <c r="C37" s="35"/>
      <c r="D37" s="35"/>
      <c r="E37" s="35"/>
      <c r="F37" s="35"/>
    </row>
    <row r="38" spans="1:14">
      <c r="N38" s="5"/>
    </row>
  </sheetData>
  <pageMargins left="0.5" right="0.5" top="0.5" bottom="0.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Massachusetts Institute of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feng</dc:creator>
  <cp:lastModifiedBy>feng</cp:lastModifiedBy>
  <cp:lastPrinted>2011-11-17T16:13:24Z</cp:lastPrinted>
  <dcterms:created xsi:type="dcterms:W3CDTF">2011-11-17T15:43:44Z</dcterms:created>
  <dcterms:modified xsi:type="dcterms:W3CDTF">2012-04-23T14:23:45Z</dcterms:modified>
</cp:coreProperties>
</file>